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4760" windowHeight="876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'Ark1'!$A$1:$J$57</definedName>
  </definedNames>
  <calcPr fullCalcOnLoad="1"/>
</workbook>
</file>

<file path=xl/comments1.xml><?xml version="1.0" encoding="utf-8"?>
<comments xmlns="http://schemas.openxmlformats.org/spreadsheetml/2006/main">
  <authors>
    <author>Erik Oehlenschl?ger</author>
  </authors>
  <commentList>
    <comment ref="E15" authorId="0">
      <text>
        <r>
          <rPr>
            <sz val="8"/>
            <rFont val="Tahoma"/>
            <family val="2"/>
          </rPr>
          <t>Rejser du efter regning eller har været på rejse med andre DANAK kolleger, som har betalt regningen for måltider (eksklusiv morgenmad og måltider under møde/besøg), skal der skrives 1 i dette felt. Du får da ingen diæter, men en skattefri godtgørelse.</t>
        </r>
      </text>
    </comment>
    <comment ref="I2" authorId="0">
      <text>
        <r>
          <rPr>
            <b/>
            <sz val="8"/>
            <rFont val="Tahoma"/>
            <family val="2"/>
          </rPr>
          <t>Ja</t>
        </r>
        <r>
          <rPr>
            <sz val="8"/>
            <rFont val="Tahoma"/>
            <family val="2"/>
          </rPr>
          <t xml:space="preserve">, ved bedømmelser i udlandet (kode 38 i tidsregistrering) eller anden aftale.
</t>
        </r>
        <r>
          <rPr>
            <b/>
            <sz val="8"/>
            <rFont val="Tahoma"/>
            <family val="2"/>
          </rPr>
          <t>Nej</t>
        </r>
        <r>
          <rPr>
            <sz val="8"/>
            <rFont val="Tahoma"/>
            <family val="2"/>
          </rPr>
          <t>, i alle andre tilfælde.</t>
        </r>
      </text>
    </comment>
  </commentList>
</comments>
</file>

<file path=xl/sharedStrings.xml><?xml version="1.0" encoding="utf-8"?>
<sst xmlns="http://schemas.openxmlformats.org/spreadsheetml/2006/main" count="102" uniqueCount="63">
  <si>
    <t xml:space="preserve">Rejsende: </t>
  </si>
  <si>
    <t>Startdato</t>
  </si>
  <si>
    <t xml:space="preserve">Starttid </t>
  </si>
  <si>
    <t>Slutdato</t>
  </si>
  <si>
    <t>Sluttid</t>
  </si>
  <si>
    <t>Døgn</t>
  </si>
  <si>
    <t>Timer</t>
  </si>
  <si>
    <t>Sags. nr.</t>
  </si>
  <si>
    <t>fx 05-07-200X</t>
  </si>
  <si>
    <t>fx 14,5 for 14.30</t>
  </si>
  <si>
    <t>BEMÆRKNING:</t>
  </si>
  <si>
    <t>Rejsegodtgørelse:</t>
  </si>
  <si>
    <t>Godtgørelsestype</t>
  </si>
  <si>
    <t>Antal</t>
  </si>
  <si>
    <t>Total</t>
  </si>
  <si>
    <t>Morgenmad</t>
  </si>
  <si>
    <t>Frokost</t>
  </si>
  <si>
    <t>Middag</t>
  </si>
  <si>
    <t>I alt:</t>
  </si>
  <si>
    <t>Kilometergodtgørelse:</t>
  </si>
  <si>
    <t>Dato</t>
  </si>
  <si>
    <t>Rute</t>
  </si>
  <si>
    <t>Antal km</t>
  </si>
  <si>
    <t>Sats</t>
  </si>
  <si>
    <t>Billeje m.v.</t>
  </si>
  <si>
    <t>Hotel</t>
  </si>
  <si>
    <t>Flybillet</t>
  </si>
  <si>
    <t>Gebyr</t>
  </si>
  <si>
    <t>Taxa</t>
  </si>
  <si>
    <t>Tog, færge, bro</t>
  </si>
  <si>
    <t>Telefon mm.</t>
  </si>
  <si>
    <t>Valuta</t>
  </si>
  <si>
    <t>EUR</t>
  </si>
  <si>
    <t>Kurs</t>
  </si>
  <si>
    <t>Brugt</t>
  </si>
  <si>
    <t>Dato:</t>
  </si>
  <si>
    <t>Rejsendes underskrift:</t>
  </si>
  <si>
    <t>Godkender:</t>
  </si>
  <si>
    <t>Initialer:</t>
  </si>
  <si>
    <t>Parkering</t>
  </si>
  <si>
    <t>Udokumenteret nattillæg</t>
  </si>
  <si>
    <t>Køb af valuta med DANAK kort</t>
  </si>
  <si>
    <t>Solgt</t>
  </si>
  <si>
    <t>Køb</t>
  </si>
  <si>
    <t>Måltid efter regninger</t>
  </si>
  <si>
    <t>Eget udlæg DKK: (Ret evt. teksten)</t>
  </si>
  <si>
    <t>DANAK' kort DKK: (Ret evt. teksten)</t>
  </si>
  <si>
    <t>DANAK's kort VALUTA: (Ret evt. teksten)</t>
  </si>
  <si>
    <t>Eget udlæg VALUTA: (Ret evt. teksten)</t>
  </si>
  <si>
    <t>Skattefri godtgørelse. Skriv 1-ved måltider efter regning.</t>
  </si>
  <si>
    <t>Ja</t>
  </si>
  <si>
    <t>Nej</t>
  </si>
  <si>
    <t>Viderefaktureres?</t>
  </si>
  <si>
    <t>Sats DKK</t>
  </si>
  <si>
    <t>Skattefri diæt pr. døgn (DKK)</t>
  </si>
  <si>
    <t>Skattefri diæt pr. time (DKK)</t>
  </si>
  <si>
    <t>Refunderes til rejsende [DKK]:</t>
  </si>
  <si>
    <t>DANAK udgifter [DKK]:</t>
  </si>
  <si>
    <t>DKK</t>
  </si>
  <si>
    <t>(Ret til anvendt valuta og kurs)</t>
  </si>
  <si>
    <t>Behandlet:</t>
  </si>
  <si>
    <t>Privat forbrug på DANAK-kort (fratrækkes)</t>
  </si>
  <si>
    <t>DANAK rejseadministration - 2020</t>
  </si>
</sst>
</file>

<file path=xl/styles.xml><?xml version="1.0" encoding="utf-8"?>
<styleSheet xmlns="http://schemas.openxmlformats.org/spreadsheetml/2006/main">
  <numFmts count="2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dd\-mm\-yy"/>
    <numFmt numFmtId="181" formatCode="0.0"/>
    <numFmt numFmtId="182" formatCode="#,##0.0000"/>
    <numFmt numFmtId="183" formatCode="####"/>
  </numFmts>
  <fonts count="55">
    <font>
      <sz val="10"/>
      <name val="Arial"/>
      <family val="0"/>
    </font>
    <font>
      <b/>
      <sz val="7"/>
      <color indexed="8"/>
      <name val="Comic Sans MS"/>
      <family val="4"/>
    </font>
    <font>
      <b/>
      <sz val="8"/>
      <color indexed="8"/>
      <name val="Comic Sans MS"/>
      <family val="4"/>
    </font>
    <font>
      <sz val="10"/>
      <color indexed="8"/>
      <name val="Comic Sans MS"/>
      <family val="4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Comic Sans MS"/>
      <family val="4"/>
    </font>
    <font>
      <sz val="7"/>
      <color indexed="8"/>
      <name val="Comic Sans MS"/>
      <family val="4"/>
    </font>
    <font>
      <b/>
      <sz val="10"/>
      <color indexed="8"/>
      <name val="Comic Sans MS"/>
      <family val="4"/>
    </font>
    <font>
      <sz val="7"/>
      <color indexed="8"/>
      <name val="Arial"/>
      <family val="2"/>
    </font>
    <font>
      <sz val="6"/>
      <color indexed="8"/>
      <name val="Comic Sans MS"/>
      <family val="4"/>
    </font>
    <font>
      <i/>
      <sz val="7"/>
      <color indexed="8"/>
      <name val="Comic Sans MS"/>
      <family val="4"/>
    </font>
    <font>
      <sz val="8"/>
      <color indexed="8"/>
      <name val="Comic Sans MS"/>
      <family val="4"/>
    </font>
    <font>
      <sz val="6"/>
      <name val="Century Gothic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00291252136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0" borderId="3" applyNumberFormat="0" applyAlignment="0" applyProtection="0"/>
    <xf numFmtId="0" fontId="45" fillId="31" borderId="0" applyNumberFormat="0" applyBorder="0" applyAlignment="0" applyProtection="0"/>
    <xf numFmtId="0" fontId="46" fillId="21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horizontal="center"/>
    </xf>
    <xf numFmtId="20" fontId="6" fillId="0" borderId="1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/>
    </xf>
    <xf numFmtId="20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180" fontId="6" fillId="0" borderId="12" xfId="0" applyNumberFormat="1" applyFont="1" applyFill="1" applyBorder="1" applyAlignment="1">
      <alignment horizontal="center"/>
    </xf>
    <xf numFmtId="20" fontId="6" fillId="0" borderId="12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/>
    </xf>
    <xf numFmtId="0" fontId="7" fillId="0" borderId="13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>
      <alignment/>
    </xf>
    <xf numFmtId="180" fontId="10" fillId="0" borderId="0" xfId="0" applyNumberFormat="1" applyFont="1" applyFill="1" applyBorder="1" applyAlignment="1">
      <alignment/>
    </xf>
    <xf numFmtId="2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2" xfId="0" applyFont="1" applyFill="1" applyBorder="1" applyAlignment="1" applyProtection="1">
      <alignment/>
      <protection/>
    </xf>
    <xf numFmtId="0" fontId="10" fillId="0" borderId="12" xfId="0" applyFont="1" applyFill="1" applyBorder="1" applyAlignment="1" applyProtection="1">
      <alignment/>
      <protection/>
    </xf>
    <xf numFmtId="180" fontId="10" fillId="0" borderId="12" xfId="0" applyNumberFormat="1" applyFont="1" applyFill="1" applyBorder="1" applyAlignment="1" applyProtection="1">
      <alignment/>
      <protection/>
    </xf>
    <xf numFmtId="20" fontId="10" fillId="0" borderId="12" xfId="0" applyNumberFormat="1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180" fontId="1" fillId="0" borderId="18" xfId="0" applyNumberFormat="1" applyFont="1" applyFill="1" applyBorder="1" applyAlignment="1" applyProtection="1">
      <alignment/>
      <protection/>
    </xf>
    <xf numFmtId="20" fontId="1" fillId="0" borderId="19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180" fontId="10" fillId="0" borderId="12" xfId="0" applyNumberFormat="1" applyFont="1" applyFill="1" applyBorder="1" applyAlignment="1">
      <alignment/>
    </xf>
    <xf numFmtId="20" fontId="10" fillId="0" borderId="12" xfId="0" applyNumberFormat="1" applyFont="1" applyFill="1" applyBorder="1" applyAlignment="1">
      <alignment/>
    </xf>
    <xf numFmtId="0" fontId="7" fillId="0" borderId="20" xfId="0" applyFont="1" applyFill="1" applyBorder="1" applyAlignment="1" applyProtection="1">
      <alignment/>
      <protection locked="0"/>
    </xf>
    <xf numFmtId="0" fontId="7" fillId="0" borderId="21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/>
      <protection locked="0"/>
    </xf>
    <xf numFmtId="0" fontId="7" fillId="0" borderId="21" xfId="0" applyFont="1" applyFill="1" applyBorder="1" applyAlignment="1" applyProtection="1">
      <alignment/>
      <protection locked="0"/>
    </xf>
    <xf numFmtId="4" fontId="7" fillId="0" borderId="21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20" fontId="7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1" fillId="0" borderId="23" xfId="0" applyNumberFormat="1" applyFont="1" applyFill="1" applyBorder="1" applyAlignment="1" applyProtection="1">
      <alignment horizontal="center"/>
      <protection/>
    </xf>
    <xf numFmtId="4" fontId="1" fillId="0" borderId="17" xfId="0" applyNumberFormat="1" applyFont="1" applyFill="1" applyBorder="1" applyAlignment="1" applyProtection="1">
      <alignment horizontal="center"/>
      <protection/>
    </xf>
    <xf numFmtId="4" fontId="1" fillId="0" borderId="15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24" xfId="0" applyFont="1" applyFill="1" applyBorder="1" applyAlignment="1">
      <alignment/>
    </xf>
    <xf numFmtId="0" fontId="1" fillId="0" borderId="11" xfId="0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 horizontal="right"/>
      <protection/>
    </xf>
    <xf numFmtId="4" fontId="2" fillId="0" borderId="25" xfId="0" applyNumberFormat="1" applyFont="1" applyFill="1" applyBorder="1" applyAlignment="1" applyProtection="1">
      <alignment horizontal="center"/>
      <protection/>
    </xf>
    <xf numFmtId="2" fontId="2" fillId="0" borderId="26" xfId="0" applyNumberFormat="1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4" fontId="11" fillId="0" borderId="27" xfId="0" applyNumberFormat="1" applyFont="1" applyFill="1" applyBorder="1" applyAlignment="1" applyProtection="1">
      <alignment/>
      <protection/>
    </xf>
    <xf numFmtId="2" fontId="2" fillId="0" borderId="28" xfId="0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right"/>
    </xf>
    <xf numFmtId="0" fontId="10" fillId="0" borderId="24" xfId="0" applyNumberFormat="1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2" fillId="0" borderId="0" xfId="0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right" vertical="center"/>
    </xf>
    <xf numFmtId="180" fontId="13" fillId="0" borderId="21" xfId="0" applyNumberFormat="1" applyFont="1" applyFill="1" applyBorder="1" applyAlignment="1">
      <alignment/>
    </xf>
    <xf numFmtId="180" fontId="1" fillId="0" borderId="11" xfId="0" applyNumberFormat="1" applyFont="1" applyFill="1" applyBorder="1" applyAlignment="1" applyProtection="1">
      <alignment vertical="top"/>
      <protection/>
    </xf>
    <xf numFmtId="0" fontId="8" fillId="0" borderId="27" xfId="0" applyFont="1" applyFill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vertical="top"/>
      <protection/>
    </xf>
    <xf numFmtId="0" fontId="15" fillId="0" borderId="0" xfId="0" applyFont="1" applyAlignment="1">
      <alignment/>
    </xf>
    <xf numFmtId="2" fontId="7" fillId="0" borderId="29" xfId="0" applyNumberFormat="1" applyFont="1" applyFill="1" applyBorder="1" applyAlignment="1" applyProtection="1">
      <alignment/>
      <protection/>
    </xf>
    <xf numFmtId="1" fontId="7" fillId="0" borderId="29" xfId="0" applyNumberFormat="1" applyFont="1" applyFill="1" applyBorder="1" applyAlignment="1" applyProtection="1">
      <alignment/>
      <protection/>
    </xf>
    <xf numFmtId="0" fontId="1" fillId="0" borderId="30" xfId="0" applyFont="1" applyFill="1" applyBorder="1" applyAlignment="1" applyProtection="1">
      <alignment horizontal="right"/>
      <protection/>
    </xf>
    <xf numFmtId="4" fontId="1" fillId="0" borderId="12" xfId="0" applyNumberFormat="1" applyFont="1" applyFill="1" applyBorder="1" applyAlignment="1" applyProtection="1">
      <alignment/>
      <protection/>
    </xf>
    <xf numFmtId="4" fontId="1" fillId="0" borderId="31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/>
      <protection/>
    </xf>
    <xf numFmtId="0" fontId="7" fillId="0" borderId="21" xfId="0" applyFont="1" applyFill="1" applyBorder="1" applyAlignment="1" applyProtection="1">
      <alignment/>
      <protection/>
    </xf>
    <xf numFmtId="0" fontId="7" fillId="0" borderId="33" xfId="0" applyFont="1" applyFill="1" applyBorder="1" applyAlignment="1" applyProtection="1">
      <alignment/>
      <protection/>
    </xf>
    <xf numFmtId="4" fontId="7" fillId="9" borderId="15" xfId="0" applyNumberFormat="1" applyFont="1" applyFill="1" applyBorder="1" applyAlignment="1" applyProtection="1">
      <alignment/>
      <protection/>
    </xf>
    <xf numFmtId="1" fontId="7" fillId="9" borderId="15" xfId="0" applyNumberFormat="1" applyFont="1" applyFill="1" applyBorder="1" applyAlignment="1" applyProtection="1">
      <alignment/>
      <protection/>
    </xf>
    <xf numFmtId="181" fontId="7" fillId="9" borderId="13" xfId="0" applyNumberFormat="1" applyFont="1" applyFill="1" applyBorder="1" applyAlignment="1" applyProtection="1">
      <alignment/>
      <protection/>
    </xf>
    <xf numFmtId="4" fontId="7" fillId="9" borderId="33" xfId="0" applyNumberFormat="1" applyFont="1" applyFill="1" applyBorder="1" applyAlignment="1" applyProtection="1">
      <alignment/>
      <protection/>
    </xf>
    <xf numFmtId="4" fontId="7" fillId="9" borderId="21" xfId="0" applyNumberFormat="1" applyFont="1" applyFill="1" applyBorder="1" applyAlignment="1" applyProtection="1">
      <alignment/>
      <protection/>
    </xf>
    <xf numFmtId="4" fontId="7" fillId="9" borderId="0" xfId="0" applyNumberFormat="1" applyFont="1" applyFill="1" applyBorder="1" applyAlignment="1" applyProtection="1">
      <alignment/>
      <protection/>
    </xf>
    <xf numFmtId="4" fontId="7" fillId="9" borderId="22" xfId="0" applyNumberFormat="1" applyFont="1" applyFill="1" applyBorder="1" applyAlignment="1" applyProtection="1">
      <alignment/>
      <protection/>
    </xf>
    <xf numFmtId="4" fontId="7" fillId="9" borderId="32" xfId="0" applyNumberFormat="1" applyFont="1" applyFill="1" applyBorder="1" applyAlignment="1" applyProtection="1">
      <alignment/>
      <protection/>
    </xf>
    <xf numFmtId="2" fontId="7" fillId="9" borderId="29" xfId="0" applyNumberFormat="1" applyFont="1" applyFill="1" applyBorder="1" applyAlignment="1" applyProtection="1">
      <alignment/>
      <protection/>
    </xf>
    <xf numFmtId="4" fontId="7" fillId="9" borderId="24" xfId="0" applyNumberFormat="1" applyFont="1" applyFill="1" applyBorder="1" applyAlignment="1" applyProtection="1">
      <alignment/>
      <protection/>
    </xf>
    <xf numFmtId="2" fontId="7" fillId="9" borderId="15" xfId="0" applyNumberFormat="1" applyFont="1" applyFill="1" applyBorder="1" applyAlignment="1" applyProtection="1">
      <alignment/>
      <protection/>
    </xf>
    <xf numFmtId="4" fontId="7" fillId="6" borderId="23" xfId="0" applyNumberFormat="1" applyFont="1" applyFill="1" applyBorder="1" applyAlignment="1" applyProtection="1">
      <alignment horizontal="center"/>
      <protection locked="0"/>
    </xf>
    <xf numFmtId="4" fontId="7" fillId="6" borderId="15" xfId="0" applyNumberFormat="1" applyFont="1" applyFill="1" applyBorder="1" applyAlignment="1" applyProtection="1">
      <alignment horizontal="center"/>
      <protection locked="0"/>
    </xf>
    <xf numFmtId="4" fontId="7" fillId="6" borderId="21" xfId="0" applyNumberFormat="1" applyFont="1" applyFill="1" applyBorder="1" applyAlignment="1" applyProtection="1">
      <alignment horizontal="center"/>
      <protection locked="0"/>
    </xf>
    <xf numFmtId="4" fontId="7" fillId="6" borderId="23" xfId="0" applyNumberFormat="1" applyFont="1" applyFill="1" applyBorder="1" applyAlignment="1" applyProtection="1">
      <alignment/>
      <protection locked="0"/>
    </xf>
    <xf numFmtId="4" fontId="7" fillId="6" borderId="15" xfId="0" applyNumberFormat="1" applyFont="1" applyFill="1" applyBorder="1" applyAlignment="1" applyProtection="1">
      <alignment/>
      <protection locked="0"/>
    </xf>
    <xf numFmtId="0" fontId="2" fillId="33" borderId="12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180" fontId="7" fillId="9" borderId="21" xfId="0" applyNumberFormat="1" applyFont="1" applyFill="1" applyBorder="1" applyAlignment="1" applyProtection="1">
      <alignment/>
      <protection/>
    </xf>
    <xf numFmtId="0" fontId="4" fillId="9" borderId="22" xfId="0" applyFont="1" applyFill="1" applyBorder="1" applyAlignment="1" applyProtection="1">
      <alignment/>
      <protection/>
    </xf>
    <xf numFmtId="1" fontId="7" fillId="10" borderId="15" xfId="0" applyNumberFormat="1" applyFont="1" applyFill="1" applyBorder="1" applyAlignment="1" applyProtection="1">
      <alignment/>
      <protection locked="0"/>
    </xf>
    <xf numFmtId="14" fontId="7" fillId="10" borderId="29" xfId="0" applyNumberFormat="1" applyFont="1" applyFill="1" applyBorder="1" applyAlignment="1" applyProtection="1">
      <alignment/>
      <protection locked="0"/>
    </xf>
    <xf numFmtId="181" fontId="7" fillId="10" borderId="29" xfId="0" applyNumberFormat="1" applyFont="1" applyFill="1" applyBorder="1" applyAlignment="1" applyProtection="1">
      <alignment/>
      <protection locked="0"/>
    </xf>
    <xf numFmtId="14" fontId="7" fillId="10" borderId="27" xfId="0" applyNumberFormat="1" applyFont="1" applyFill="1" applyBorder="1" applyAlignment="1" applyProtection="1">
      <alignment/>
      <protection locked="0"/>
    </xf>
    <xf numFmtId="1" fontId="7" fillId="10" borderId="32" xfId="0" applyNumberFormat="1" applyFont="1" applyFill="1" applyBorder="1" applyAlignment="1" applyProtection="1">
      <alignment/>
      <protection locked="0"/>
    </xf>
    <xf numFmtId="0" fontId="7" fillId="10" borderId="29" xfId="0" applyNumberFormat="1" applyFont="1" applyFill="1" applyBorder="1" applyAlignment="1" applyProtection="1">
      <alignment/>
      <protection locked="0"/>
    </xf>
    <xf numFmtId="14" fontId="7" fillId="10" borderId="21" xfId="0" applyNumberFormat="1" applyFont="1" applyFill="1" applyBorder="1" applyAlignment="1" applyProtection="1">
      <alignment/>
      <protection locked="0"/>
    </xf>
    <xf numFmtId="0" fontId="7" fillId="10" borderId="15" xfId="0" applyNumberFormat="1" applyFont="1" applyFill="1" applyBorder="1" applyAlignment="1" applyProtection="1">
      <alignment/>
      <protection locked="0"/>
    </xf>
    <xf numFmtId="0" fontId="7" fillId="10" borderId="21" xfId="0" applyFont="1" applyFill="1" applyBorder="1" applyAlignment="1" applyProtection="1">
      <alignment/>
      <protection locked="0"/>
    </xf>
    <xf numFmtId="4" fontId="7" fillId="10" borderId="23" xfId="0" applyNumberFormat="1" applyFont="1" applyFill="1" applyBorder="1" applyAlignment="1" applyProtection="1">
      <alignment/>
      <protection locked="0"/>
    </xf>
    <xf numFmtId="4" fontId="7" fillId="10" borderId="15" xfId="0" applyNumberFormat="1" applyFont="1" applyFill="1" applyBorder="1" applyAlignment="1" applyProtection="1">
      <alignment/>
      <protection locked="0"/>
    </xf>
    <xf numFmtId="4" fontId="7" fillId="10" borderId="23" xfId="0" applyNumberFormat="1" applyFont="1" applyFill="1" applyBorder="1" applyAlignment="1" applyProtection="1">
      <alignment horizontal="center"/>
      <protection locked="0"/>
    </xf>
    <xf numFmtId="4" fontId="7" fillId="10" borderId="15" xfId="0" applyNumberFormat="1" applyFont="1" applyFill="1" applyBorder="1" applyAlignment="1" applyProtection="1">
      <alignment horizontal="center"/>
      <protection locked="0"/>
    </xf>
    <xf numFmtId="4" fontId="7" fillId="10" borderId="21" xfId="0" applyNumberFormat="1" applyFont="1" applyFill="1" applyBorder="1" applyAlignment="1" applyProtection="1">
      <alignment horizontal="center"/>
      <protection locked="0"/>
    </xf>
    <xf numFmtId="0" fontId="1" fillId="10" borderId="15" xfId="0" applyFont="1" applyFill="1" applyBorder="1" applyAlignment="1" applyProtection="1">
      <alignment horizontal="right"/>
      <protection locked="0"/>
    </xf>
    <xf numFmtId="182" fontId="2" fillId="10" borderId="15" xfId="0" applyNumberFormat="1" applyFont="1" applyFill="1" applyBorder="1" applyAlignment="1" applyProtection="1">
      <alignment/>
      <protection locked="0"/>
    </xf>
    <xf numFmtId="2" fontId="1" fillId="10" borderId="15" xfId="0" applyNumberFormat="1" applyFont="1" applyFill="1" applyBorder="1" applyAlignment="1" applyProtection="1">
      <alignment/>
      <protection locked="0"/>
    </xf>
    <xf numFmtId="4" fontId="1" fillId="10" borderId="15" xfId="0" applyNumberFormat="1" applyFont="1" applyFill="1" applyBorder="1" applyAlignment="1" applyProtection="1">
      <alignment/>
      <protection locked="0"/>
    </xf>
    <xf numFmtId="4" fontId="7" fillId="0" borderId="17" xfId="0" applyNumberFormat="1" applyFont="1" applyFill="1" applyBorder="1" applyAlignment="1" applyProtection="1">
      <alignment horizontal="center"/>
      <protection/>
    </xf>
    <xf numFmtId="4" fontId="7" fillId="0" borderId="15" xfId="0" applyNumberFormat="1" applyFont="1" applyFill="1" applyBorder="1" applyAlignment="1" applyProtection="1">
      <alignment/>
      <protection/>
    </xf>
    <xf numFmtId="4" fontId="7" fillId="0" borderId="15" xfId="0" applyNumberFormat="1" applyFont="1" applyFill="1" applyBorder="1" applyAlignment="1" applyProtection="1">
      <alignment horizontal="right"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/>
    </xf>
    <xf numFmtId="180" fontId="1" fillId="0" borderId="21" xfId="0" applyNumberFormat="1" applyFont="1" applyFill="1" applyBorder="1" applyAlignment="1">
      <alignment vertical="center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 quotePrefix="1">
      <alignment horizontal="center" vertic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2" fillId="34" borderId="27" xfId="0" applyFont="1" applyFill="1" applyBorder="1" applyAlignment="1" applyProtection="1">
      <alignment horizontal="center"/>
      <protection locked="0"/>
    </xf>
    <xf numFmtId="0" fontId="2" fillId="34" borderId="2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/>
      <protection/>
    </xf>
    <xf numFmtId="0" fontId="7" fillId="0" borderId="34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Fill="1" applyBorder="1" applyAlignment="1" applyProtection="1">
      <alignment/>
      <protection locked="0"/>
    </xf>
    <xf numFmtId="4" fontId="7" fillId="0" borderId="34" xfId="0" applyNumberFormat="1" applyFont="1" applyFill="1" applyBorder="1" applyAlignment="1" applyProtection="1">
      <alignment/>
      <protection locked="0"/>
    </xf>
    <xf numFmtId="0" fontId="7" fillId="0" borderId="3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11" xfId="0" applyFont="1" applyFill="1" applyBorder="1" applyAlignment="1" applyProtection="1">
      <alignment/>
      <protection locked="0"/>
    </xf>
    <xf numFmtId="0" fontId="7" fillId="0" borderId="36" xfId="0" applyFont="1" applyFill="1" applyBorder="1" applyAlignment="1" applyProtection="1">
      <alignment/>
      <protection locked="0"/>
    </xf>
    <xf numFmtId="0" fontId="7" fillId="0" borderId="35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>
      <alignment horizontal="left" indent="1"/>
    </xf>
    <xf numFmtId="0" fontId="2" fillId="0" borderId="14" xfId="0" applyFont="1" applyFill="1" applyBorder="1" applyAlignment="1">
      <alignment horizontal="left" indent="1"/>
    </xf>
    <xf numFmtId="0" fontId="1" fillId="0" borderId="13" xfId="0" applyFont="1" applyFill="1" applyBorder="1" applyAlignment="1" applyProtection="1">
      <alignment horizontal="left" indent="1"/>
      <protection locked="0"/>
    </xf>
    <xf numFmtId="0" fontId="1" fillId="0" borderId="14" xfId="0" applyFont="1" applyFill="1" applyBorder="1" applyAlignment="1" applyProtection="1">
      <alignment horizontal="left" indent="1"/>
      <protection locked="0"/>
    </xf>
    <xf numFmtId="4" fontId="1" fillId="0" borderId="37" xfId="0" applyNumberFormat="1" applyFont="1" applyFill="1" applyBorder="1" applyAlignment="1" applyProtection="1">
      <alignment/>
      <protection locked="0"/>
    </xf>
    <xf numFmtId="0" fontId="1" fillId="0" borderId="14" xfId="0" applyFont="1" applyFill="1" applyBorder="1" applyAlignment="1">
      <alignment horizontal="left"/>
    </xf>
    <xf numFmtId="4" fontId="1" fillId="0" borderId="0" xfId="0" applyNumberFormat="1" applyFont="1" applyFill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 horizontal="center"/>
      <protection/>
    </xf>
    <xf numFmtId="4" fontId="1" fillId="0" borderId="36" xfId="0" applyNumberFormat="1" applyFont="1" applyFill="1" applyBorder="1" applyAlignment="1" applyProtection="1">
      <alignment horizontal="center"/>
      <protection/>
    </xf>
    <xf numFmtId="180" fontId="12" fillId="0" borderId="14" xfId="0" applyNumberFormat="1" applyFont="1" applyFill="1" applyBorder="1" applyAlignment="1">
      <alignment/>
    </xf>
    <xf numFmtId="180" fontId="2" fillId="0" borderId="22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/>
    </xf>
    <xf numFmtId="0" fontId="2" fillId="10" borderId="15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top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NumberFormat="1" applyFont="1" applyAlignment="1">
      <alignment/>
    </xf>
    <xf numFmtId="4" fontId="2" fillId="0" borderId="37" xfId="0" applyNumberFormat="1" applyFont="1" applyFill="1" applyBorder="1" applyAlignment="1" applyProtection="1">
      <alignment/>
      <protection/>
    </xf>
    <xf numFmtId="4" fontId="2" fillId="0" borderId="28" xfId="0" applyNumberFormat="1" applyFont="1" applyFill="1" applyBorder="1" applyAlignment="1" applyProtection="1">
      <alignment/>
      <protection/>
    </xf>
    <xf numFmtId="14" fontId="10" fillId="10" borderId="21" xfId="0" applyNumberFormat="1" applyFont="1" applyFill="1" applyBorder="1" applyAlignment="1" applyProtection="1">
      <alignment horizontal="left" vertical="center"/>
      <protection locked="0"/>
    </xf>
    <xf numFmtId="14" fontId="10" fillId="10" borderId="33" xfId="0" applyNumberFormat="1" applyFont="1" applyFill="1" applyBorder="1" applyAlignment="1" applyProtection="1">
      <alignment horizontal="left" vertical="center"/>
      <protection locked="0"/>
    </xf>
    <xf numFmtId="14" fontId="10" fillId="10" borderId="22" xfId="0" applyNumberFormat="1" applyFont="1" applyFill="1" applyBorder="1" applyAlignment="1" applyProtection="1">
      <alignment horizontal="left" vertical="center"/>
      <protection locked="0"/>
    </xf>
    <xf numFmtId="0" fontId="1" fillId="10" borderId="21" xfId="0" applyFont="1" applyFill="1" applyBorder="1" applyAlignment="1" applyProtection="1">
      <alignment horizontal="left" vertical="center"/>
      <protection locked="0"/>
    </xf>
    <xf numFmtId="0" fontId="1" fillId="10" borderId="33" xfId="0" applyFont="1" applyFill="1" applyBorder="1" applyAlignment="1" applyProtection="1">
      <alignment horizontal="left" vertical="center"/>
      <protection locked="0"/>
    </xf>
    <xf numFmtId="0" fontId="1" fillId="10" borderId="22" xfId="0" applyFont="1" applyFill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180" fontId="7" fillId="0" borderId="21" xfId="0" applyNumberFormat="1" applyFont="1" applyFill="1" applyBorder="1" applyAlignment="1" applyProtection="1">
      <alignment/>
      <protection locked="0"/>
    </xf>
    <xf numFmtId="180" fontId="7" fillId="0" borderId="22" xfId="0" applyNumberFormat="1" applyFont="1" applyFill="1" applyBorder="1" applyAlignment="1" applyProtection="1">
      <alignment/>
      <protection locked="0"/>
    </xf>
    <xf numFmtId="20" fontId="2" fillId="0" borderId="37" xfId="0" applyNumberFormat="1" applyFont="1" applyFill="1" applyBorder="1" applyAlignment="1" applyProtection="1">
      <alignment/>
      <protection/>
    </xf>
    <xf numFmtId="20" fontId="2" fillId="0" borderId="28" xfId="0" applyNumberFormat="1" applyFont="1" applyFill="1" applyBorder="1" applyAlignment="1" applyProtection="1">
      <alignment/>
      <protection/>
    </xf>
    <xf numFmtId="20" fontId="2" fillId="0" borderId="39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4" fontId="1" fillId="0" borderId="34" xfId="0" applyNumberFormat="1" applyFont="1" applyFill="1" applyBorder="1" applyAlignment="1" applyProtection="1">
      <alignment/>
      <protection/>
    </xf>
    <xf numFmtId="4" fontId="1" fillId="0" borderId="25" xfId="0" applyNumberFormat="1" applyFont="1" applyFill="1" applyBorder="1" applyAlignment="1" applyProtection="1">
      <alignment/>
      <protection/>
    </xf>
    <xf numFmtId="4" fontId="1" fillId="0" borderId="26" xfId="0" applyNumberFormat="1" applyFont="1" applyFill="1" applyBorder="1" applyAlignment="1" applyProtection="1">
      <alignment/>
      <protection/>
    </xf>
    <xf numFmtId="180" fontId="7" fillId="0" borderId="17" xfId="0" applyNumberFormat="1" applyFont="1" applyFill="1" applyBorder="1" applyAlignment="1" applyProtection="1">
      <alignment/>
      <protection locked="0"/>
    </xf>
    <xf numFmtId="180" fontId="7" fillId="0" borderId="40" xfId="0" applyNumberFormat="1" applyFont="1" applyFill="1" applyBorder="1" applyAlignment="1" applyProtection="1">
      <alignment/>
      <protection locked="0"/>
    </xf>
    <xf numFmtId="0" fontId="2" fillId="33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10" borderId="21" xfId="0" applyFont="1" applyFill="1" applyBorder="1" applyAlignment="1" applyProtection="1">
      <alignment/>
      <protection locked="0"/>
    </xf>
    <xf numFmtId="0" fontId="1" fillId="10" borderId="33" xfId="0" applyFont="1" applyFill="1" applyBorder="1" applyAlignment="1" applyProtection="1">
      <alignment/>
      <protection locked="0"/>
    </xf>
    <xf numFmtId="0" fontId="1" fillId="10" borderId="22" xfId="0" applyFont="1" applyFill="1" applyBorder="1" applyAlignment="1" applyProtection="1">
      <alignment/>
      <protection locked="0"/>
    </xf>
    <xf numFmtId="0" fontId="7" fillId="10" borderId="21" xfId="0" applyFont="1" applyFill="1" applyBorder="1" applyAlignment="1" applyProtection="1">
      <alignment/>
      <protection locked="0"/>
    </xf>
    <xf numFmtId="0" fontId="7" fillId="10" borderId="33" xfId="0" applyFont="1" applyFill="1" applyBorder="1" applyAlignment="1" applyProtection="1">
      <alignment/>
      <protection locked="0"/>
    </xf>
    <xf numFmtId="0" fontId="7" fillId="10" borderId="22" xfId="0" applyFont="1" applyFill="1" applyBorder="1" applyAlignment="1" applyProtection="1">
      <alignment/>
      <protection locked="0"/>
    </xf>
    <xf numFmtId="4" fontId="1" fillId="0" borderId="12" xfId="0" applyNumberFormat="1" applyFont="1" applyFill="1" applyBorder="1" applyAlignment="1" applyProtection="1">
      <alignment/>
      <protection/>
    </xf>
    <xf numFmtId="4" fontId="1" fillId="0" borderId="31" xfId="0" applyNumberFormat="1" applyFont="1" applyFill="1" applyBorder="1" applyAlignment="1" applyProtection="1">
      <alignment/>
      <protection/>
    </xf>
    <xf numFmtId="0" fontId="7" fillId="0" borderId="21" xfId="0" applyFont="1" applyFill="1" applyBorder="1" applyAlignment="1" applyProtection="1">
      <alignment/>
      <protection/>
    </xf>
    <xf numFmtId="0" fontId="7" fillId="0" borderId="33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1" fillId="0" borderId="40" xfId="0" applyFont="1" applyFill="1" applyBorder="1" applyAlignment="1" applyProtection="1">
      <alignment/>
      <protection/>
    </xf>
    <xf numFmtId="0" fontId="1" fillId="0" borderId="3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10" borderId="37" xfId="0" applyFont="1" applyFill="1" applyBorder="1" applyAlignment="1" applyProtection="1">
      <alignment vertical="center" wrapText="1"/>
      <protection locked="0"/>
    </xf>
    <xf numFmtId="0" fontId="1" fillId="10" borderId="39" xfId="0" applyFont="1" applyFill="1" applyBorder="1" applyAlignment="1" applyProtection="1">
      <alignment vertical="center" wrapText="1"/>
      <protection locked="0"/>
    </xf>
    <xf numFmtId="0" fontId="1" fillId="10" borderId="28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left"/>
    </xf>
    <xf numFmtId="0" fontId="1" fillId="0" borderId="17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left"/>
      <protection/>
    </xf>
    <xf numFmtId="0" fontId="1" fillId="0" borderId="35" xfId="0" applyFont="1" applyFill="1" applyBorder="1" applyAlignment="1" applyProtection="1">
      <alignment horizontal="left"/>
      <protection/>
    </xf>
    <xf numFmtId="49" fontId="1" fillId="10" borderId="27" xfId="0" applyNumberFormat="1" applyFont="1" applyFill="1" applyBorder="1" applyAlignment="1" applyProtection="1">
      <alignment horizontal="center"/>
      <protection locked="0"/>
    </xf>
    <xf numFmtId="49" fontId="1" fillId="10" borderId="38" xfId="0" applyNumberFormat="1" applyFont="1" applyFill="1" applyBorder="1" applyAlignment="1" applyProtection="1">
      <alignment horizontal="center"/>
      <protection locked="0"/>
    </xf>
    <xf numFmtId="0" fontId="2" fillId="10" borderId="21" xfId="0" applyFont="1" applyFill="1" applyBorder="1" applyAlignment="1" applyProtection="1">
      <alignment vertical="center"/>
      <protection locked="0"/>
    </xf>
    <xf numFmtId="0" fontId="2" fillId="10" borderId="33" xfId="0" applyFont="1" applyFill="1" applyBorder="1" applyAlignment="1" applyProtection="1">
      <alignment vertical="center"/>
      <protection locked="0"/>
    </xf>
    <xf numFmtId="0" fontId="2" fillId="10" borderId="22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 quotePrefix="1">
      <alignment horizontal="center" vertical="center"/>
      <protection/>
    </xf>
    <xf numFmtId="0" fontId="2" fillId="0" borderId="22" xfId="0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="145" zoomScaleNormal="145" zoomScalePageLayoutView="0" workbookViewId="0" topLeftCell="A1">
      <selection activeCell="A2" sqref="A2"/>
    </sheetView>
  </sheetViews>
  <sheetFormatPr defaultColWidth="9.140625" defaultRowHeight="12.75"/>
  <cols>
    <col min="1" max="1" width="10.57421875" style="0" customWidth="1"/>
    <col min="3" max="3" width="10.7109375" style="0" customWidth="1"/>
    <col min="7" max="7" width="10.421875" style="0" customWidth="1"/>
    <col min="8" max="8" width="8.28125" style="0" customWidth="1"/>
    <col min="9" max="10" width="8.7109375" style="0" customWidth="1"/>
  </cols>
  <sheetData>
    <row r="1" spans="1:6" s="176" customFormat="1" ht="18.75">
      <c r="A1" s="83" t="s">
        <v>62</v>
      </c>
      <c r="D1" s="177"/>
      <c r="F1" s="178"/>
    </row>
    <row r="2" spans="1:10" ht="15.75" customHeight="1">
      <c r="A2" s="138" t="s">
        <v>0</v>
      </c>
      <c r="B2" s="232"/>
      <c r="C2" s="233"/>
      <c r="D2" s="234"/>
      <c r="E2" s="140" t="s">
        <v>38</v>
      </c>
      <c r="F2" s="174"/>
      <c r="G2" s="141"/>
      <c r="H2" s="142"/>
      <c r="I2" s="235" t="s">
        <v>52</v>
      </c>
      <c r="J2" s="236"/>
    </row>
    <row r="3" spans="1:11" ht="14.25">
      <c r="A3" s="2" t="s">
        <v>1</v>
      </c>
      <c r="B3" s="139" t="s">
        <v>2</v>
      </c>
      <c r="C3" s="1" t="s">
        <v>3</v>
      </c>
      <c r="D3" s="139" t="s">
        <v>4</v>
      </c>
      <c r="E3" s="3" t="s">
        <v>5</v>
      </c>
      <c r="F3" s="4" t="s">
        <v>6</v>
      </c>
      <c r="G3" s="228" t="s">
        <v>7</v>
      </c>
      <c r="H3" s="229"/>
      <c r="I3" s="143" t="s">
        <v>50</v>
      </c>
      <c r="J3" s="144" t="s">
        <v>51</v>
      </c>
      <c r="K3" s="137"/>
    </row>
    <row r="4" spans="1:10" ht="14.25">
      <c r="A4" s="115"/>
      <c r="B4" s="116"/>
      <c r="C4" s="117"/>
      <c r="D4" s="116"/>
      <c r="E4" s="85">
        <f>IF(D4&lt;B4,IF(C4-A4&gt;1,C4-A4-1,0),C4-A4)</f>
        <v>0</v>
      </c>
      <c r="F4" s="84">
        <f>IF(D4&lt;B4,D4-B4+24,D4-B4)</f>
        <v>0</v>
      </c>
      <c r="G4" s="230"/>
      <c r="H4" s="231"/>
      <c r="I4" s="145"/>
      <c r="J4" s="146"/>
    </row>
    <row r="5" spans="1:10" ht="14.25">
      <c r="A5" s="6" t="s">
        <v>8</v>
      </c>
      <c r="B5" s="7" t="s">
        <v>9</v>
      </c>
      <c r="C5" s="6"/>
      <c r="D5" s="7"/>
      <c r="E5" s="8"/>
      <c r="F5" s="7"/>
      <c r="G5" s="9"/>
      <c r="H5" s="5"/>
      <c r="I5" s="10"/>
      <c r="J5" s="11"/>
    </row>
    <row r="6" spans="1:10" ht="20.25" customHeight="1" thickBot="1">
      <c r="A6" s="221" t="s">
        <v>10</v>
      </c>
      <c r="B6" s="222"/>
      <c r="C6" s="223"/>
      <c r="D6" s="224"/>
      <c r="E6" s="224"/>
      <c r="F6" s="224"/>
      <c r="G6" s="224"/>
      <c r="H6" s="224"/>
      <c r="I6" s="224"/>
      <c r="J6" s="225"/>
    </row>
    <row r="7" spans="1:10" ht="4.5" customHeight="1" thickTop="1">
      <c r="A7" s="12"/>
      <c r="B7" s="13"/>
      <c r="C7" s="14"/>
      <c r="D7" s="14"/>
      <c r="E7" s="14"/>
      <c r="F7" s="14"/>
      <c r="G7" s="14"/>
      <c r="H7" s="14"/>
      <c r="I7" s="14"/>
      <c r="J7" s="14"/>
    </row>
    <row r="8" spans="1:10" ht="15" thickBot="1">
      <c r="A8" s="15" t="s">
        <v>11</v>
      </c>
      <c r="B8" s="16"/>
      <c r="C8" s="16"/>
      <c r="D8" s="16"/>
      <c r="E8" s="17"/>
      <c r="F8" s="18"/>
      <c r="G8" s="16"/>
      <c r="H8" s="226"/>
      <c r="I8" s="226"/>
      <c r="J8" s="226"/>
    </row>
    <row r="9" spans="1:10" ht="12.75">
      <c r="A9" s="227" t="s">
        <v>12</v>
      </c>
      <c r="B9" s="219"/>
      <c r="C9" s="220"/>
      <c r="D9" s="19"/>
      <c r="E9" s="20" t="s">
        <v>13</v>
      </c>
      <c r="F9" s="21" t="s">
        <v>53</v>
      </c>
      <c r="G9" s="22" t="s">
        <v>14</v>
      </c>
      <c r="H9" s="149"/>
      <c r="I9" s="150"/>
      <c r="J9" s="151"/>
    </row>
    <row r="10" spans="1:10" ht="12.75">
      <c r="A10" s="216" t="s">
        <v>54</v>
      </c>
      <c r="B10" s="217"/>
      <c r="C10" s="218"/>
      <c r="D10" s="23"/>
      <c r="E10" s="95">
        <f>+E4</f>
        <v>0</v>
      </c>
      <c r="F10" s="97">
        <v>521</v>
      </c>
      <c r="G10" s="98">
        <f>IF(C4-A4=0,0,E10*F10)</f>
        <v>0</v>
      </c>
      <c r="H10" s="24"/>
      <c r="I10" s="9"/>
      <c r="J10" s="148"/>
    </row>
    <row r="11" spans="1:10" ht="12.75">
      <c r="A11" s="216" t="s">
        <v>55</v>
      </c>
      <c r="B11" s="217"/>
      <c r="C11" s="218"/>
      <c r="D11" s="25"/>
      <c r="E11" s="96">
        <f>+F4</f>
        <v>0</v>
      </c>
      <c r="F11" s="99">
        <v>21.7</v>
      </c>
      <c r="G11" s="98">
        <f>IF(C4-A4=0,0,E11*F11)</f>
        <v>0</v>
      </c>
      <c r="H11" s="24"/>
      <c r="I11" s="9"/>
      <c r="J11" s="148"/>
    </row>
    <row r="12" spans="1:10" ht="12.75">
      <c r="A12" s="216" t="s">
        <v>15</v>
      </c>
      <c r="B12" s="217"/>
      <c r="C12" s="218"/>
      <c r="D12" s="23"/>
      <c r="E12" s="114"/>
      <c r="F12" s="97">
        <f>+F10*0.15</f>
        <v>78.14999999999999</v>
      </c>
      <c r="G12" s="94">
        <f>IF($E$4&lt;1,0,-E12*F12)</f>
        <v>0</v>
      </c>
      <c r="H12" s="9"/>
      <c r="I12" s="9"/>
      <c r="J12" s="148"/>
    </row>
    <row r="13" spans="1:10" ht="12.75">
      <c r="A13" s="216" t="s">
        <v>16</v>
      </c>
      <c r="B13" s="217"/>
      <c r="C13" s="218"/>
      <c r="D13" s="23"/>
      <c r="E13" s="114"/>
      <c r="F13" s="97">
        <f>+F10*0.3</f>
        <v>156.29999999999998</v>
      </c>
      <c r="G13" s="98">
        <f>IF($E$4&lt;1,0,-E13*F13)</f>
        <v>0</v>
      </c>
      <c r="H13" s="147"/>
      <c r="I13" s="200">
        <f>IF(AND(E4&gt;0,NOT(OR(E15=1,G27&gt;0,G34&gt;0,G41&gt;0,G48&gt;0))),G10+G11+G12+G13+G14,0)</f>
        <v>0</v>
      </c>
      <c r="J13" s="201"/>
    </row>
    <row r="14" spans="1:10" ht="13.5" thickBot="1">
      <c r="A14" s="216" t="s">
        <v>17</v>
      </c>
      <c r="B14" s="217"/>
      <c r="C14" s="218"/>
      <c r="D14" s="23"/>
      <c r="E14" s="114"/>
      <c r="F14" s="97">
        <f>+F10*0.3</f>
        <v>156.29999999999998</v>
      </c>
      <c r="G14" s="94">
        <f>IF($E$4&lt;1,0,-E14*F14)</f>
        <v>0</v>
      </c>
      <c r="H14" s="86" t="s">
        <v>18</v>
      </c>
      <c r="I14" s="214"/>
      <c r="J14" s="215"/>
    </row>
    <row r="15" spans="1:10" ht="15" customHeight="1" thickBot="1">
      <c r="A15" s="92" t="s">
        <v>49</v>
      </c>
      <c r="B15" s="93"/>
      <c r="C15" s="93"/>
      <c r="D15" s="23"/>
      <c r="E15" s="114"/>
      <c r="F15" s="94">
        <f>+F10*0.25</f>
        <v>130.25</v>
      </c>
      <c r="G15" s="100">
        <f>IF(AND(E4&gt;0,OR(E15=1,G27&gt;0,G34&gt;0,G41&gt;0,G48&gt;0)),E10*F10*0.25+E11*F11*0.25,0)</f>
        <v>0</v>
      </c>
      <c r="H15" s="86" t="s">
        <v>18</v>
      </c>
      <c r="I15" s="87"/>
      <c r="J15" s="88">
        <f>IF(E15=1,G15,0)</f>
        <v>0</v>
      </c>
    </row>
    <row r="16" spans="1:10" ht="13.5" thickBot="1">
      <c r="A16" s="91" t="s">
        <v>40</v>
      </c>
      <c r="B16" s="89"/>
      <c r="C16" s="89"/>
      <c r="D16" s="90"/>
      <c r="E16" s="118"/>
      <c r="F16" s="101">
        <v>223</v>
      </c>
      <c r="G16" s="101"/>
      <c r="H16" s="86" t="s">
        <v>18</v>
      </c>
      <c r="I16" s="87"/>
      <c r="J16" s="88">
        <f>F16*E16</f>
        <v>0</v>
      </c>
    </row>
    <row r="17" spans="1:10" ht="5.25" customHeight="1">
      <c r="A17" s="27"/>
      <c r="B17" s="27"/>
      <c r="C17" s="27"/>
      <c r="D17" s="27"/>
      <c r="E17" s="28"/>
      <c r="F17" s="29"/>
      <c r="G17" s="27"/>
      <c r="H17" s="30"/>
      <c r="I17" s="30"/>
      <c r="J17" s="31"/>
    </row>
    <row r="18" spans="1:10" ht="15" thickBot="1">
      <c r="A18" s="32" t="s">
        <v>19</v>
      </c>
      <c r="B18" s="33"/>
      <c r="C18" s="33"/>
      <c r="D18" s="33"/>
      <c r="E18" s="34"/>
      <c r="F18" s="35"/>
      <c r="G18" s="33"/>
      <c r="H18" s="74"/>
      <c r="I18" s="74"/>
      <c r="J18" s="75"/>
    </row>
    <row r="19" spans="1:10" ht="12.75">
      <c r="A19" s="36" t="s">
        <v>20</v>
      </c>
      <c r="B19" s="219" t="s">
        <v>21</v>
      </c>
      <c r="C19" s="219"/>
      <c r="D19" s="220"/>
      <c r="E19" s="37" t="s">
        <v>22</v>
      </c>
      <c r="F19" s="38" t="s">
        <v>23</v>
      </c>
      <c r="G19" s="36" t="s">
        <v>14</v>
      </c>
      <c r="H19" s="149"/>
      <c r="I19" s="150"/>
      <c r="J19" s="151"/>
    </row>
    <row r="20" spans="1:11" ht="12.75">
      <c r="A20" s="117"/>
      <c r="B20" s="208"/>
      <c r="C20" s="209"/>
      <c r="D20" s="210"/>
      <c r="E20" s="119"/>
      <c r="F20" s="102">
        <v>3.52</v>
      </c>
      <c r="G20" s="103">
        <f>E20*F20</f>
        <v>0</v>
      </c>
      <c r="H20" s="24"/>
      <c r="I20" s="9"/>
      <c r="J20" s="156"/>
      <c r="K20" s="152"/>
    </row>
    <row r="21" spans="1:10" ht="12.75">
      <c r="A21" s="120"/>
      <c r="B21" s="208"/>
      <c r="C21" s="209"/>
      <c r="D21" s="210"/>
      <c r="E21" s="121"/>
      <c r="F21" s="104">
        <v>3.52</v>
      </c>
      <c r="G21" s="97">
        <f>E21*F21</f>
        <v>0</v>
      </c>
      <c r="H21" s="147"/>
      <c r="I21" s="200">
        <f>G20+G21+G22</f>
        <v>0</v>
      </c>
      <c r="J21" s="201"/>
    </row>
    <row r="22" spans="1:10" ht="13.5" thickBot="1">
      <c r="A22" s="122"/>
      <c r="B22" s="211"/>
      <c r="C22" s="212"/>
      <c r="D22" s="213"/>
      <c r="E22" s="121"/>
      <c r="F22" s="104">
        <f>+F21</f>
        <v>3.52</v>
      </c>
      <c r="G22" s="97">
        <f>E22*F22</f>
        <v>0</v>
      </c>
      <c r="H22" s="26" t="s">
        <v>18</v>
      </c>
      <c r="I22" s="202"/>
      <c r="J22" s="203"/>
    </row>
    <row r="23" spans="1:10" ht="5.25" customHeight="1" thickTop="1">
      <c r="A23" s="27"/>
      <c r="B23" s="27"/>
      <c r="C23" s="27"/>
      <c r="D23" s="27"/>
      <c r="E23" s="28"/>
      <c r="F23" s="29"/>
      <c r="G23" s="27"/>
      <c r="H23" s="30"/>
      <c r="I23" s="30"/>
      <c r="J23" s="27"/>
    </row>
    <row r="24" spans="1:10" ht="15" thickBot="1">
      <c r="A24" s="39" t="s">
        <v>45</v>
      </c>
      <c r="B24" s="40"/>
      <c r="C24" s="40"/>
      <c r="D24" s="40"/>
      <c r="E24" s="41"/>
      <c r="F24" s="42"/>
      <c r="G24" s="40"/>
      <c r="H24" s="30"/>
      <c r="I24" s="30"/>
      <c r="J24" s="27"/>
    </row>
    <row r="25" spans="1:11" ht="12.75">
      <c r="A25" s="43" t="s">
        <v>24</v>
      </c>
      <c r="B25" s="135"/>
      <c r="C25" s="123"/>
      <c r="D25" s="204" t="s">
        <v>25</v>
      </c>
      <c r="E25" s="205"/>
      <c r="F25" s="132"/>
      <c r="G25" s="125"/>
      <c r="H25" s="157"/>
      <c r="I25" s="158"/>
      <c r="J25" s="156"/>
      <c r="K25" s="152"/>
    </row>
    <row r="26" spans="1:11" ht="12.75">
      <c r="A26" s="44" t="s">
        <v>26</v>
      </c>
      <c r="B26" s="136"/>
      <c r="C26" s="124"/>
      <c r="D26" s="195" t="s">
        <v>27</v>
      </c>
      <c r="E26" s="196"/>
      <c r="F26" s="133"/>
      <c r="G26" s="126"/>
      <c r="H26" s="24"/>
      <c r="I26" s="9"/>
      <c r="J26" s="148"/>
      <c r="K26" s="152"/>
    </row>
    <row r="27" spans="1:11" ht="12.75">
      <c r="A27" s="44" t="s">
        <v>28</v>
      </c>
      <c r="B27" s="136"/>
      <c r="C27" s="124"/>
      <c r="D27" s="112" t="s">
        <v>44</v>
      </c>
      <c r="E27" s="113"/>
      <c r="F27" s="134"/>
      <c r="G27" s="127"/>
      <c r="H27" s="24"/>
      <c r="I27" s="9"/>
      <c r="J27" s="148"/>
      <c r="K27" s="153"/>
    </row>
    <row r="28" spans="1:10" ht="12.75">
      <c r="A28" s="44" t="s">
        <v>29</v>
      </c>
      <c r="B28" s="136"/>
      <c r="C28" s="124"/>
      <c r="D28" s="46" t="s">
        <v>39</v>
      </c>
      <c r="E28" s="45"/>
      <c r="F28" s="134"/>
      <c r="G28" s="126"/>
      <c r="H28" s="147"/>
      <c r="I28" s="200">
        <f>+C25+C26+C27+C28+C29+G25+G26+G27+G28-G29</f>
        <v>0</v>
      </c>
      <c r="J28" s="201"/>
    </row>
    <row r="29" spans="1:10" ht="13.5" thickBot="1">
      <c r="A29" s="44" t="s">
        <v>30</v>
      </c>
      <c r="B29" s="136"/>
      <c r="C29" s="124"/>
      <c r="D29" s="47" t="s">
        <v>61</v>
      </c>
      <c r="E29" s="45"/>
      <c r="F29" s="134"/>
      <c r="G29" s="127"/>
      <c r="H29" s="26" t="s">
        <v>18</v>
      </c>
      <c r="I29" s="202"/>
      <c r="J29" s="203"/>
    </row>
    <row r="30" spans="1:10" ht="4.5" customHeight="1" thickTop="1">
      <c r="A30" s="27"/>
      <c r="B30" s="27"/>
      <c r="C30" s="27"/>
      <c r="D30" s="48"/>
      <c r="E30" s="27"/>
      <c r="F30" s="29"/>
      <c r="G30" s="27"/>
      <c r="H30" s="30"/>
      <c r="I30" s="30"/>
      <c r="J30" s="27"/>
    </row>
    <row r="31" spans="1:10" ht="15" thickBot="1">
      <c r="A31" s="39" t="s">
        <v>46</v>
      </c>
      <c r="B31" s="40"/>
      <c r="C31" s="40"/>
      <c r="D31" s="49"/>
      <c r="E31" s="41"/>
      <c r="F31" s="42"/>
      <c r="G31" s="40"/>
      <c r="H31" s="30"/>
      <c r="I31" s="30"/>
      <c r="J31" s="27"/>
    </row>
    <row r="32" spans="1:11" ht="12.75">
      <c r="A32" s="43" t="s">
        <v>24</v>
      </c>
      <c r="B32" s="135"/>
      <c r="C32" s="108"/>
      <c r="D32" s="204" t="s">
        <v>25</v>
      </c>
      <c r="E32" s="205"/>
      <c r="F32" s="132"/>
      <c r="G32" s="105"/>
      <c r="H32" s="159"/>
      <c r="I32" s="160"/>
      <c r="J32" s="161"/>
      <c r="K32" s="152"/>
    </row>
    <row r="33" spans="1:11" ht="12.75">
      <c r="A33" s="44" t="s">
        <v>26</v>
      </c>
      <c r="B33" s="136"/>
      <c r="C33" s="109"/>
      <c r="D33" s="195" t="s">
        <v>27</v>
      </c>
      <c r="E33" s="196"/>
      <c r="F33" s="133"/>
      <c r="G33" s="106"/>
      <c r="H33" s="50"/>
      <c r="I33" s="51"/>
      <c r="J33" s="155"/>
      <c r="K33" s="152"/>
    </row>
    <row r="34" spans="1:11" ht="12.75">
      <c r="A34" s="44" t="s">
        <v>28</v>
      </c>
      <c r="B34" s="136"/>
      <c r="C34" s="109"/>
      <c r="D34" s="112" t="s">
        <v>44</v>
      </c>
      <c r="E34" s="113"/>
      <c r="F34" s="134"/>
      <c r="G34" s="107"/>
      <c r="H34" s="154"/>
      <c r="I34" s="51"/>
      <c r="J34" s="155"/>
      <c r="K34" s="153"/>
    </row>
    <row r="35" spans="1:10" ht="12.75">
      <c r="A35" s="44" t="s">
        <v>29</v>
      </c>
      <c r="B35" s="136"/>
      <c r="C35" s="109"/>
      <c r="D35" s="46" t="s">
        <v>39</v>
      </c>
      <c r="E35" s="45"/>
      <c r="F35" s="134"/>
      <c r="G35" s="106"/>
      <c r="H35" s="147"/>
      <c r="I35" s="200">
        <f>+C32+C33+C34+C35+G32+G33+G34+G35+G36</f>
        <v>0</v>
      </c>
      <c r="J35" s="201"/>
    </row>
    <row r="36" spans="1:10" ht="13.5" thickBot="1">
      <c r="A36" s="44" t="s">
        <v>30</v>
      </c>
      <c r="B36" s="136"/>
      <c r="C36" s="109"/>
      <c r="D36" s="47"/>
      <c r="E36" s="45"/>
      <c r="F36" s="134"/>
      <c r="G36" s="107"/>
      <c r="H36" s="26" t="s">
        <v>18</v>
      </c>
      <c r="I36" s="202"/>
      <c r="J36" s="203"/>
    </row>
    <row r="37" spans="1:10" ht="6" customHeight="1" thickTop="1">
      <c r="A37" s="9"/>
      <c r="B37" s="52"/>
      <c r="C37" s="53"/>
      <c r="D37" s="54"/>
      <c r="E37" s="55"/>
      <c r="F37" s="56"/>
      <c r="G37" s="53"/>
      <c r="H37" s="57"/>
      <c r="I37" s="58"/>
      <c r="J37" s="58"/>
    </row>
    <row r="38" spans="1:10" ht="15" thickBot="1">
      <c r="A38" s="110" t="s">
        <v>48</v>
      </c>
      <c r="B38" s="111"/>
      <c r="C38" s="111"/>
      <c r="D38" s="40"/>
      <c r="E38" s="41"/>
      <c r="F38" s="42"/>
      <c r="G38" s="40"/>
      <c r="H38" s="206" t="s">
        <v>59</v>
      </c>
      <c r="I38" s="206"/>
      <c r="J38" s="206"/>
    </row>
    <row r="39" spans="1:10" ht="12.75">
      <c r="A39" s="43" t="s">
        <v>24</v>
      </c>
      <c r="B39" s="59">
        <f>ROUND(C39*I40,2)</f>
        <v>0</v>
      </c>
      <c r="C39" s="123"/>
      <c r="D39" s="204" t="s">
        <v>25</v>
      </c>
      <c r="E39" s="205"/>
      <c r="F39" s="60">
        <f>ROUND(G39*I40,2)</f>
        <v>0</v>
      </c>
      <c r="G39" s="125"/>
      <c r="H39" s="162" t="s">
        <v>31</v>
      </c>
      <c r="I39" s="128" t="s">
        <v>32</v>
      </c>
      <c r="J39" s="167"/>
    </row>
    <row r="40" spans="1:10" ht="14.25">
      <c r="A40" s="44" t="s">
        <v>26</v>
      </c>
      <c r="B40" s="61">
        <f>ROUND(C40*I40,2)</f>
        <v>0</v>
      </c>
      <c r="C40" s="124"/>
      <c r="D40" s="195" t="s">
        <v>27</v>
      </c>
      <c r="E40" s="196"/>
      <c r="F40" s="61">
        <f>ROUND(G40*I40,2)</f>
        <v>0</v>
      </c>
      <c r="G40" s="126"/>
      <c r="H40" s="163" t="s">
        <v>33</v>
      </c>
      <c r="I40" s="129">
        <v>7.6</v>
      </c>
      <c r="J40" s="173" t="str">
        <f>"DKK per "&amp;I39</f>
        <v>DKK per EUR</v>
      </c>
    </row>
    <row r="41" spans="1:10" ht="12.75">
      <c r="A41" s="44" t="s">
        <v>28</v>
      </c>
      <c r="B41" s="61">
        <f>ROUND(C41*I40,2)</f>
        <v>0</v>
      </c>
      <c r="C41" s="124"/>
      <c r="D41" s="112" t="s">
        <v>44</v>
      </c>
      <c r="E41" s="113"/>
      <c r="F41" s="61">
        <f>ROUND(G41*I40,2)</f>
        <v>0</v>
      </c>
      <c r="G41" s="126"/>
      <c r="H41" s="62"/>
      <c r="I41" s="63"/>
      <c r="J41" s="64"/>
    </row>
    <row r="42" spans="1:10" ht="14.25">
      <c r="A42" s="44" t="s">
        <v>29</v>
      </c>
      <c r="B42" s="61">
        <f>ROUND(C42*I40,2)</f>
        <v>0</v>
      </c>
      <c r="C42" s="124"/>
      <c r="D42" s="46" t="s">
        <v>39</v>
      </c>
      <c r="E42" s="45"/>
      <c r="F42" s="61">
        <f>ROUND(G42*I40,2)</f>
        <v>0</v>
      </c>
      <c r="G42" s="126"/>
      <c r="H42" s="65"/>
      <c r="I42" s="170" t="s">
        <v>31</v>
      </c>
      <c r="J42" s="169" t="s">
        <v>58</v>
      </c>
    </row>
    <row r="43" spans="1:10" ht="15" thickBot="1">
      <c r="A43" s="44" t="s">
        <v>30</v>
      </c>
      <c r="B43" s="61">
        <f>ROUND(C43*I40,2)</f>
        <v>0</v>
      </c>
      <c r="C43" s="124"/>
      <c r="D43" s="47" t="s">
        <v>61</v>
      </c>
      <c r="E43" s="45"/>
      <c r="F43" s="66"/>
      <c r="G43" s="127"/>
      <c r="H43" s="26" t="s">
        <v>18</v>
      </c>
      <c r="I43" s="67">
        <f>+C39+C40+C41+C42+C43+G39+G40+G41+G42-G43</f>
        <v>0</v>
      </c>
      <c r="J43" s="68">
        <f>+I43*I40</f>
        <v>0</v>
      </c>
    </row>
    <row r="44" spans="1:10" ht="6" customHeight="1" thickTop="1">
      <c r="A44" s="27"/>
      <c r="B44" s="27"/>
      <c r="C44" s="27"/>
      <c r="D44" s="48"/>
      <c r="E44" s="27"/>
      <c r="F44" s="29"/>
      <c r="G44" s="27"/>
      <c r="H44" s="30"/>
      <c r="I44" s="30"/>
      <c r="J44" s="27"/>
    </row>
    <row r="45" spans="1:10" ht="15" thickBot="1">
      <c r="A45" s="39" t="s">
        <v>47</v>
      </c>
      <c r="B45" s="40"/>
      <c r="C45" s="40"/>
      <c r="D45" s="49"/>
      <c r="E45" s="41"/>
      <c r="F45" s="42"/>
      <c r="G45" s="40"/>
      <c r="H45" s="207" t="s">
        <v>41</v>
      </c>
      <c r="I45" s="207"/>
      <c r="J45" s="207"/>
    </row>
    <row r="46" spans="1:10" ht="14.25">
      <c r="A46" s="43" t="s">
        <v>24</v>
      </c>
      <c r="B46" s="59">
        <f>ROUND(C46*I40,2)</f>
        <v>0</v>
      </c>
      <c r="C46" s="108"/>
      <c r="D46" s="204" t="s">
        <v>25</v>
      </c>
      <c r="E46" s="205"/>
      <c r="F46" s="60">
        <f>ROUND(G46*I40,2)</f>
        <v>0</v>
      </c>
      <c r="G46" s="105"/>
      <c r="H46" s="164" t="s">
        <v>43</v>
      </c>
      <c r="I46" s="130">
        <v>0</v>
      </c>
      <c r="J46" s="69"/>
    </row>
    <row r="47" spans="1:10" ht="12.75">
      <c r="A47" s="44" t="s">
        <v>26</v>
      </c>
      <c r="B47" s="61">
        <f>ROUND(C47*I40,2)</f>
        <v>0</v>
      </c>
      <c r="C47" s="109"/>
      <c r="D47" s="195" t="s">
        <v>27</v>
      </c>
      <c r="E47" s="196"/>
      <c r="F47" s="61">
        <f>ROUND(G47*I40,2)</f>
        <v>0</v>
      </c>
      <c r="G47" s="106"/>
      <c r="H47" s="164" t="s">
        <v>42</v>
      </c>
      <c r="I47" s="131">
        <v>0</v>
      </c>
      <c r="J47" s="70"/>
    </row>
    <row r="48" spans="1:10" ht="15" thickBot="1">
      <c r="A48" s="44" t="s">
        <v>28</v>
      </c>
      <c r="B48" s="61">
        <f>ROUND(C48*I40,2)</f>
        <v>0</v>
      </c>
      <c r="C48" s="109"/>
      <c r="D48" s="112" t="s">
        <v>44</v>
      </c>
      <c r="E48" s="113"/>
      <c r="F48" s="61">
        <f>ROUND(G48*I40,2)</f>
        <v>0</v>
      </c>
      <c r="G48" s="106"/>
      <c r="H48" s="165" t="s">
        <v>34</v>
      </c>
      <c r="I48" s="166">
        <f>+I46-I47</f>
        <v>0</v>
      </c>
      <c r="J48" s="71">
        <f>+I48*I40</f>
        <v>0</v>
      </c>
    </row>
    <row r="49" spans="1:10" ht="15" thickTop="1">
      <c r="A49" s="44" t="s">
        <v>29</v>
      </c>
      <c r="B49" s="61">
        <f>ROUND(C49*I40,2)</f>
        <v>0</v>
      </c>
      <c r="C49" s="109"/>
      <c r="D49" s="46" t="s">
        <v>39</v>
      </c>
      <c r="E49" s="45"/>
      <c r="F49" s="61">
        <f>ROUND(G49*I40,2)</f>
        <v>0</v>
      </c>
      <c r="G49" s="106"/>
      <c r="H49" s="72"/>
      <c r="I49" s="168" t="s">
        <v>31</v>
      </c>
      <c r="J49" s="169" t="s">
        <v>58</v>
      </c>
    </row>
    <row r="50" spans="1:10" ht="15" thickBot="1">
      <c r="A50" s="44" t="s">
        <v>30</v>
      </c>
      <c r="B50" s="61">
        <f>ROUND(C50*I40,2)</f>
        <v>0</v>
      </c>
      <c r="C50" s="109"/>
      <c r="D50" s="47"/>
      <c r="E50" s="45"/>
      <c r="F50" s="61">
        <f>ROUND(G50*I40,2)</f>
        <v>0</v>
      </c>
      <c r="G50" s="107"/>
      <c r="H50" s="26" t="s">
        <v>18</v>
      </c>
      <c r="I50" s="67">
        <f>+C46+C47+C48+C49+C50+G46+G47+G48+G49+G50</f>
        <v>0</v>
      </c>
      <c r="J50" s="68">
        <f>+I50*I40</f>
        <v>0</v>
      </c>
    </row>
    <row r="51" spans="1:10" ht="10.5" customHeight="1" thickTop="1">
      <c r="A51" s="27"/>
      <c r="B51" s="27"/>
      <c r="C51" s="31"/>
      <c r="D51" s="73"/>
      <c r="E51" s="28"/>
      <c r="F51" s="29"/>
      <c r="G51" s="27"/>
      <c r="H51" s="30"/>
      <c r="I51" s="74"/>
      <c r="J51" s="75"/>
    </row>
    <row r="52" spans="1:10" ht="18" customHeight="1" thickBot="1">
      <c r="A52" s="197" t="s">
        <v>57</v>
      </c>
      <c r="B52" s="198"/>
      <c r="C52" s="179">
        <f>+I13+J15+I21+I28+I35+J43+J50+J16</f>
        <v>0</v>
      </c>
      <c r="D52" s="180"/>
      <c r="E52" s="171"/>
      <c r="F52" s="197" t="s">
        <v>56</v>
      </c>
      <c r="G52" s="199"/>
      <c r="H52" s="198"/>
      <c r="I52" s="179">
        <f>+I13+J15+J16+I21+I28+J43-J48</f>
        <v>0</v>
      </c>
      <c r="J52" s="180"/>
    </row>
    <row r="53" spans="1:10" ht="14.25" thickTop="1">
      <c r="A53" s="76"/>
      <c r="B53" s="76"/>
      <c r="C53" s="76"/>
      <c r="D53" s="76"/>
      <c r="E53" s="54"/>
      <c r="F53" s="9"/>
      <c r="G53" s="9"/>
      <c r="H53" s="77"/>
      <c r="I53" s="77"/>
      <c r="J53" s="9"/>
    </row>
    <row r="54" spans="1:10" ht="22.5" customHeight="1">
      <c r="A54" s="78" t="s">
        <v>35</v>
      </c>
      <c r="B54" s="181"/>
      <c r="C54" s="182"/>
      <c r="D54" s="183"/>
      <c r="E54" s="79"/>
      <c r="F54" s="172" t="s">
        <v>36</v>
      </c>
      <c r="G54" s="184"/>
      <c r="H54" s="185"/>
      <c r="I54" s="185"/>
      <c r="J54" s="186"/>
    </row>
    <row r="55" spans="1:10" ht="12.75">
      <c r="A55" s="27"/>
      <c r="B55" s="27"/>
      <c r="C55" s="27"/>
      <c r="D55" s="27"/>
      <c r="E55" s="28"/>
      <c r="F55" s="29"/>
      <c r="G55" s="27"/>
      <c r="H55" s="30"/>
      <c r="I55" s="30"/>
      <c r="J55" s="27"/>
    </row>
    <row r="56" spans="1:10" ht="15" customHeight="1">
      <c r="A56" s="175" t="s">
        <v>60</v>
      </c>
      <c r="B56" s="187"/>
      <c r="C56" s="187"/>
      <c r="D56" s="188"/>
      <c r="E56" s="80" t="s">
        <v>37</v>
      </c>
      <c r="F56" s="191"/>
      <c r="G56" s="191"/>
      <c r="H56" s="191"/>
      <c r="I56" s="191"/>
      <c r="J56" s="192"/>
    </row>
    <row r="57" spans="1:10" ht="12" customHeight="1">
      <c r="A57" s="81"/>
      <c r="B57" s="189"/>
      <c r="C57" s="189"/>
      <c r="D57" s="190"/>
      <c r="E57" s="82"/>
      <c r="F57" s="193"/>
      <c r="G57" s="193"/>
      <c r="H57" s="193"/>
      <c r="I57" s="193"/>
      <c r="J57" s="194"/>
    </row>
  </sheetData>
  <sheetProtection/>
  <protectedRanges>
    <protectedRange sqref="C25:C29 G25:G29 G32:G36 C32:C36 C39:C43 G39:G43 I39:I40 I46:I47 G46:G50 C46:C50 B54 G54 B2 F2 G4 A4:D4 E12:E16 A20:E22" name="Omr?de3"/>
  </protectedRanges>
  <mergeCells count="39">
    <mergeCell ref="G3:H3"/>
    <mergeCell ref="G4:H4"/>
    <mergeCell ref="A10:C10"/>
    <mergeCell ref="A11:C11"/>
    <mergeCell ref="B2:D2"/>
    <mergeCell ref="I2:J2"/>
    <mergeCell ref="A12:C12"/>
    <mergeCell ref="A13:C13"/>
    <mergeCell ref="A6:B6"/>
    <mergeCell ref="C6:J6"/>
    <mergeCell ref="H8:J8"/>
    <mergeCell ref="A9:C9"/>
    <mergeCell ref="B21:D21"/>
    <mergeCell ref="I21:J22"/>
    <mergeCell ref="B22:D22"/>
    <mergeCell ref="D25:E25"/>
    <mergeCell ref="I13:J14"/>
    <mergeCell ref="A14:C14"/>
    <mergeCell ref="B19:D19"/>
    <mergeCell ref="B20:D20"/>
    <mergeCell ref="I35:J36"/>
    <mergeCell ref="D39:E39"/>
    <mergeCell ref="D40:E40"/>
    <mergeCell ref="D46:E46"/>
    <mergeCell ref="D26:E26"/>
    <mergeCell ref="I28:J29"/>
    <mergeCell ref="D32:E32"/>
    <mergeCell ref="D33:E33"/>
    <mergeCell ref="H38:J38"/>
    <mergeCell ref="H45:J45"/>
    <mergeCell ref="I52:J52"/>
    <mergeCell ref="B54:D54"/>
    <mergeCell ref="G54:J54"/>
    <mergeCell ref="B56:D57"/>
    <mergeCell ref="F56:J57"/>
    <mergeCell ref="D47:E47"/>
    <mergeCell ref="A52:B52"/>
    <mergeCell ref="C52:D52"/>
    <mergeCell ref="F52:H52"/>
  </mergeCells>
  <conditionalFormatting sqref="E4:E5">
    <cfRule type="cellIs" priority="1" dxfId="0" operator="equal" stopIfTrue="1">
      <formula>$A$4+$D$4</formula>
    </cfRule>
  </conditionalFormatting>
  <printOptions/>
  <pageMargins left="0.7874015748031497" right="0.03937007874015748" top="0.7480314960629921" bottom="0.7480314960629921" header="0.31496062992125984" footer="0.31496062992125984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Danske Akkrediterings- og Metrologifond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DANAK</dc:creator>
  <cp:keywords/>
  <dc:description/>
  <cp:lastModifiedBy>Tina Henriette Jensen</cp:lastModifiedBy>
  <cp:lastPrinted>2018-01-04T12:33:49Z</cp:lastPrinted>
  <dcterms:created xsi:type="dcterms:W3CDTF">2008-01-09T15:02:32Z</dcterms:created>
  <dcterms:modified xsi:type="dcterms:W3CDTF">2020-01-02T11:01:10Z</dcterms:modified>
  <cp:category/>
  <cp:version/>
  <cp:contentType/>
  <cp:contentStatus/>
</cp:coreProperties>
</file>